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documenti vaio 2015 ottobre\00000000 a3 DIDATTICA PRESENTAZIONI\0002 estimo ferrara complementi\000 esercitazioni 2019 2020\"/>
    </mc:Choice>
  </mc:AlternateContent>
  <bookViews>
    <workbookView xWindow="0" yWindow="0" windowWidth="20490" windowHeight="7320"/>
  </bookViews>
  <sheets>
    <sheet name="VUOTO" sheetId="2" r:id="rId1"/>
    <sheet name="SOLUZION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2" l="1"/>
  <c r="B49" i="2"/>
  <c r="I27" i="2"/>
  <c r="I24" i="2"/>
  <c r="I21" i="2"/>
  <c r="I18" i="2"/>
  <c r="E17" i="2"/>
  <c r="B17" i="2"/>
  <c r="L14" i="2"/>
  <c r="I14" i="2"/>
  <c r="I28" i="2" l="1"/>
  <c r="B22" i="2"/>
  <c r="E22" i="2"/>
  <c r="L24" i="1"/>
  <c r="L23" i="1"/>
  <c r="L22" i="1"/>
  <c r="L21" i="1"/>
  <c r="L20" i="1"/>
  <c r="M18" i="1"/>
  <c r="L19" i="1"/>
  <c r="L18" i="1"/>
  <c r="L17" i="1"/>
  <c r="L16" i="1"/>
  <c r="I28" i="1"/>
  <c r="I27" i="1"/>
  <c r="I26" i="1"/>
  <c r="I25" i="1"/>
  <c r="I24" i="1"/>
  <c r="I18" i="1"/>
  <c r="I21" i="1"/>
  <c r="I20" i="1"/>
  <c r="I19" i="1"/>
  <c r="I17" i="1"/>
  <c r="I23" i="1"/>
  <c r="I22" i="1"/>
  <c r="I16" i="1"/>
  <c r="B21" i="1"/>
  <c r="B22" i="1" s="1"/>
  <c r="E22" i="1"/>
  <c r="E21" i="1"/>
  <c r="E19" i="1"/>
  <c r="E20" i="1"/>
  <c r="B19" i="1"/>
  <c r="B20" i="1"/>
  <c r="L14" i="1" l="1"/>
  <c r="I14" i="1"/>
  <c r="E49" i="1" l="1"/>
  <c r="B49" i="1"/>
  <c r="E17" i="1" l="1"/>
  <c r="B17" i="1"/>
</calcChain>
</file>

<file path=xl/sharedStrings.xml><?xml version="1.0" encoding="utf-8"?>
<sst xmlns="http://schemas.openxmlformats.org/spreadsheetml/2006/main" count="222" uniqueCount="86">
  <si>
    <t>STATO PATRIMONIALE</t>
  </si>
  <si>
    <t>ATTIVITA'</t>
  </si>
  <si>
    <t>PASSIVITA' E NETTO</t>
  </si>
  <si>
    <t>rimanenze</t>
  </si>
  <si>
    <t>quota corrente mutuo</t>
  </si>
  <si>
    <t>titoli</t>
  </si>
  <si>
    <t>scoperto C/C</t>
  </si>
  <si>
    <t>banche</t>
  </si>
  <si>
    <t>tfr</t>
  </si>
  <si>
    <t>cassa</t>
  </si>
  <si>
    <t>fornitori</t>
  </si>
  <si>
    <t>terreni</t>
  </si>
  <si>
    <t>mutuo residuo</t>
  </si>
  <si>
    <t>fabbricati</t>
  </si>
  <si>
    <t>fondo svalutazione crediti</t>
  </si>
  <si>
    <t>macchine</t>
  </si>
  <si>
    <t>capitale sociale</t>
  </si>
  <si>
    <t>mobilio</t>
  </si>
  <si>
    <t>F.A. fabbricati</t>
  </si>
  <si>
    <t>marchi e br</t>
  </si>
  <si>
    <t>F.A. macchine</t>
  </si>
  <si>
    <t>F.A. mobilio</t>
  </si>
  <si>
    <t>crediti</t>
  </si>
  <si>
    <t>F.A. marchi e br</t>
  </si>
  <si>
    <t>reddito netto</t>
  </si>
  <si>
    <t>TOTALE IMPIEGHI</t>
  </si>
  <si>
    <t>TOTALE FONTI</t>
  </si>
  <si>
    <t>CONTO ECONOMICO</t>
  </si>
  <si>
    <t>PROFITTI</t>
  </si>
  <si>
    <t>PERDITE</t>
  </si>
  <si>
    <t>rimanenze finali</t>
  </si>
  <si>
    <t>costi straordinari</t>
  </si>
  <si>
    <t>vendite</t>
  </si>
  <si>
    <t>personale</t>
  </si>
  <si>
    <t>ricavi staordinari</t>
  </si>
  <si>
    <t>materie prime</t>
  </si>
  <si>
    <t>interessi passivi</t>
  </si>
  <si>
    <t>spese generali</t>
  </si>
  <si>
    <t>ammortamenti</t>
  </si>
  <si>
    <t>costi extra caratteristici</t>
  </si>
  <si>
    <t>imposte</t>
  </si>
  <si>
    <t>TOTALE PROFITTI</t>
  </si>
  <si>
    <t>TOTALE PERDITE</t>
  </si>
  <si>
    <t>LIQUIDITA</t>
  </si>
  <si>
    <t>DISPONIBILITA'</t>
  </si>
  <si>
    <t>IMMOBILIZZAZIONI</t>
  </si>
  <si>
    <t>ESIGIBILITA</t>
  </si>
  <si>
    <t>REDIMIBILITA'</t>
  </si>
  <si>
    <t>CAPITALIZZAZIONI</t>
  </si>
  <si>
    <t>REDDITO OPERATIVO</t>
  </si>
  <si>
    <t>RICAVI OPERATIVI</t>
  </si>
  <si>
    <t>COSTI OPERATIVI</t>
  </si>
  <si>
    <t>RICAVI FINANZIARI</t>
  </si>
  <si>
    <t>COSTI FINANZIARI</t>
  </si>
  <si>
    <t>REDDITO FINANZIARIO</t>
  </si>
  <si>
    <t>RICAVI STRAORDINARI</t>
  </si>
  <si>
    <t>COSTI STRAORDINARI</t>
  </si>
  <si>
    <t>REDDITO STRAORDINARI</t>
  </si>
  <si>
    <t>RICAVI EXTRA</t>
  </si>
  <si>
    <t>COSTI EXTRA</t>
  </si>
  <si>
    <t>REDDITO EXTRA</t>
  </si>
  <si>
    <t>REDDITO NETTO</t>
  </si>
  <si>
    <t>ROE</t>
  </si>
  <si>
    <t>ROI</t>
  </si>
  <si>
    <t>RI</t>
  </si>
  <si>
    <t>TIGE</t>
  </si>
  <si>
    <t>L+D/E</t>
  </si>
  <si>
    <t>L+D/E+R</t>
  </si>
  <si>
    <t>ACID TEST (L/E)</t>
  </si>
  <si>
    <t>CP/IM</t>
  </si>
  <si>
    <t>MUTUI/IM</t>
  </si>
  <si>
    <t>D</t>
  </si>
  <si>
    <t>L</t>
  </si>
  <si>
    <t>I</t>
  </si>
  <si>
    <t>azioni NON STRATEGICHE</t>
  </si>
  <si>
    <t>E</t>
  </si>
  <si>
    <t>E+R</t>
  </si>
  <si>
    <t>R</t>
  </si>
  <si>
    <t>FRA</t>
  </si>
  <si>
    <t>C</t>
  </si>
  <si>
    <t>O</t>
  </si>
  <si>
    <t>S</t>
  </si>
  <si>
    <t>F</t>
  </si>
  <si>
    <t>-</t>
  </si>
  <si>
    <t>leva finanziaria</t>
  </si>
  <si>
    <t>ESERCITAZIONE BILANCIO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</si>
</sst>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2" borderId="5" xfId="0" applyFont="1" applyFill="1" applyBorder="1"/>
    <xf numFmtId="164" fontId="1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M27" sqref="M27"/>
    </sheetView>
  </sheetViews>
  <sheetFormatPr defaultRowHeight="15" x14ac:dyDescent="0.25"/>
  <cols>
    <col min="1" max="1" width="24.7109375" customWidth="1"/>
    <col min="2" max="2" width="7.42578125" customWidth="1"/>
    <col min="3" max="3" width="7.7109375" customWidth="1"/>
    <col min="4" max="4" width="24.85546875" customWidth="1"/>
    <col min="5" max="5" width="8.5703125" customWidth="1"/>
    <col min="6" max="6" width="5.28515625" customWidth="1"/>
    <col min="8" max="8" width="20.7109375" customWidth="1"/>
    <col min="11" max="11" width="22.42578125" customWidth="1"/>
    <col min="12" max="12" width="9.7109375" bestFit="1" customWidth="1"/>
  </cols>
  <sheetData>
    <row r="1" spans="1:13" ht="31.5" x14ac:dyDescent="0.5">
      <c r="A1" s="25" t="s">
        <v>85</v>
      </c>
      <c r="B1" s="25"/>
      <c r="C1" s="25"/>
      <c r="D1" s="25"/>
    </row>
    <row r="2" spans="1:13" ht="12.75" customHeight="1" x14ac:dyDescent="0.5">
      <c r="A2" s="24"/>
      <c r="B2" s="24"/>
      <c r="C2" s="24"/>
      <c r="D2" s="24"/>
    </row>
    <row r="3" spans="1:13" ht="15.75" thickBot="1" x14ac:dyDescent="0.3">
      <c r="A3" t="s">
        <v>0</v>
      </c>
      <c r="H3" t="s">
        <v>27</v>
      </c>
    </row>
    <row r="4" spans="1:13" x14ac:dyDescent="0.25">
      <c r="A4" s="1" t="s">
        <v>1</v>
      </c>
      <c r="B4" s="2"/>
      <c r="C4" s="3"/>
      <c r="D4" s="1" t="s">
        <v>2</v>
      </c>
      <c r="E4" s="2"/>
      <c r="F4" s="3"/>
      <c r="H4" s="1" t="s">
        <v>28</v>
      </c>
      <c r="I4" s="2"/>
      <c r="J4" s="3"/>
      <c r="K4" s="1" t="s">
        <v>29</v>
      </c>
      <c r="L4" s="2"/>
      <c r="M4" s="3"/>
    </row>
    <row r="5" spans="1:13" x14ac:dyDescent="0.25">
      <c r="A5" s="4" t="s">
        <v>3</v>
      </c>
      <c r="B5" s="5">
        <v>50</v>
      </c>
      <c r="C5" s="15"/>
      <c r="D5" s="4" t="s">
        <v>4</v>
      </c>
      <c r="E5" s="5">
        <v>100</v>
      </c>
      <c r="F5" s="15"/>
      <c r="H5" s="4" t="s">
        <v>30</v>
      </c>
      <c r="I5" s="5">
        <v>50</v>
      </c>
      <c r="J5" s="15"/>
      <c r="K5" s="4" t="s">
        <v>31</v>
      </c>
      <c r="L5" s="5">
        <v>0</v>
      </c>
      <c r="M5" s="15"/>
    </row>
    <row r="6" spans="1:13" x14ac:dyDescent="0.25">
      <c r="A6" s="4" t="s">
        <v>5</v>
      </c>
      <c r="B6" s="5">
        <v>10</v>
      </c>
      <c r="C6" s="15"/>
      <c r="D6" s="4" t="s">
        <v>6</v>
      </c>
      <c r="E6" s="5">
        <v>760</v>
      </c>
      <c r="F6" s="15"/>
      <c r="H6" s="4" t="s">
        <v>32</v>
      </c>
      <c r="I6" s="5">
        <v>945</v>
      </c>
      <c r="J6" s="15"/>
      <c r="K6" s="4" t="s">
        <v>33</v>
      </c>
      <c r="L6" s="5">
        <v>280</v>
      </c>
      <c r="M6" s="15"/>
    </row>
    <row r="7" spans="1:13" x14ac:dyDescent="0.25">
      <c r="A7" s="4" t="s">
        <v>7</v>
      </c>
      <c r="B7" s="5">
        <v>260</v>
      </c>
      <c r="C7" s="15"/>
      <c r="D7" s="4" t="s">
        <v>8</v>
      </c>
      <c r="E7" s="5">
        <v>100</v>
      </c>
      <c r="F7" s="15"/>
      <c r="H7" s="4" t="s">
        <v>34</v>
      </c>
      <c r="I7" s="5">
        <v>5</v>
      </c>
      <c r="J7" s="15"/>
      <c r="K7" s="4" t="s">
        <v>35</v>
      </c>
      <c r="L7" s="5">
        <v>285</v>
      </c>
      <c r="M7" s="15"/>
    </row>
    <row r="8" spans="1:13" x14ac:dyDescent="0.25">
      <c r="A8" s="4" t="s">
        <v>9</v>
      </c>
      <c r="B8" s="5">
        <v>10</v>
      </c>
      <c r="C8" s="15"/>
      <c r="D8" s="4" t="s">
        <v>10</v>
      </c>
      <c r="E8" s="5">
        <v>300</v>
      </c>
      <c r="F8" s="15"/>
      <c r="H8" s="4"/>
      <c r="I8" s="5"/>
      <c r="J8" s="6"/>
      <c r="K8" s="4" t="s">
        <v>36</v>
      </c>
      <c r="L8" s="5">
        <v>160</v>
      </c>
      <c r="M8" s="15"/>
    </row>
    <row r="9" spans="1:13" x14ac:dyDescent="0.25">
      <c r="A9" s="4" t="s">
        <v>11</v>
      </c>
      <c r="B9" s="5">
        <v>1393</v>
      </c>
      <c r="C9" s="15"/>
      <c r="D9" s="4" t="s">
        <v>12</v>
      </c>
      <c r="E9" s="5">
        <v>100</v>
      </c>
      <c r="F9" s="15"/>
      <c r="H9" s="4"/>
      <c r="I9" s="5"/>
      <c r="J9" s="6"/>
      <c r="K9" s="4" t="s">
        <v>37</v>
      </c>
      <c r="L9" s="5">
        <v>100</v>
      </c>
      <c r="M9" s="15"/>
    </row>
    <row r="10" spans="1:13" x14ac:dyDescent="0.25">
      <c r="A10" s="4" t="s">
        <v>13</v>
      </c>
      <c r="B10" s="5">
        <v>500</v>
      </c>
      <c r="C10" s="15"/>
      <c r="D10" s="4" t="s">
        <v>14</v>
      </c>
      <c r="E10" s="5">
        <v>10</v>
      </c>
      <c r="F10" s="15"/>
      <c r="H10" s="4"/>
      <c r="I10" s="5"/>
      <c r="J10" s="6"/>
      <c r="K10" s="4" t="s">
        <v>38</v>
      </c>
      <c r="L10" s="5">
        <v>95</v>
      </c>
      <c r="M10" s="15"/>
    </row>
    <row r="11" spans="1:13" x14ac:dyDescent="0.25">
      <c r="A11" s="4" t="s">
        <v>15</v>
      </c>
      <c r="B11" s="5">
        <v>200</v>
      </c>
      <c r="C11" s="15"/>
      <c r="D11" s="4" t="s">
        <v>16</v>
      </c>
      <c r="E11" s="5">
        <v>1000</v>
      </c>
      <c r="F11" s="15"/>
      <c r="H11" s="4"/>
      <c r="I11" s="5"/>
      <c r="J11" s="6"/>
      <c r="K11" s="4" t="s">
        <v>39</v>
      </c>
      <c r="L11" s="5">
        <v>5</v>
      </c>
      <c r="M11" s="15"/>
    </row>
    <row r="12" spans="1:13" x14ac:dyDescent="0.25">
      <c r="A12" s="4" t="s">
        <v>17</v>
      </c>
      <c r="B12" s="5">
        <v>20</v>
      </c>
      <c r="C12" s="15"/>
      <c r="D12" s="4" t="s">
        <v>18</v>
      </c>
      <c r="E12" s="5">
        <v>200</v>
      </c>
      <c r="F12" s="15"/>
      <c r="H12" s="4"/>
      <c r="I12" s="5"/>
      <c r="J12" s="6"/>
      <c r="K12" s="4" t="s">
        <v>40</v>
      </c>
      <c r="L12" s="5">
        <v>32</v>
      </c>
      <c r="M12" s="15"/>
    </row>
    <row r="13" spans="1:13" x14ac:dyDescent="0.25">
      <c r="A13" s="4" t="s">
        <v>19</v>
      </c>
      <c r="B13" s="5">
        <v>70</v>
      </c>
      <c r="C13" s="15"/>
      <c r="D13" s="4" t="s">
        <v>20</v>
      </c>
      <c r="E13" s="5">
        <v>100</v>
      </c>
      <c r="F13" s="15"/>
      <c r="H13" s="4"/>
      <c r="I13" s="5"/>
      <c r="J13" s="6"/>
      <c r="K13" s="4" t="s">
        <v>24</v>
      </c>
      <c r="L13" s="5">
        <v>43</v>
      </c>
      <c r="M13" s="17"/>
    </row>
    <row r="14" spans="1:13" ht="15.75" thickBot="1" x14ac:dyDescent="0.3">
      <c r="A14" s="4" t="s">
        <v>74</v>
      </c>
      <c r="B14" s="5">
        <v>20</v>
      </c>
      <c r="C14" s="15"/>
      <c r="D14" s="4" t="s">
        <v>21</v>
      </c>
      <c r="E14" s="5">
        <v>10</v>
      </c>
      <c r="F14" s="15"/>
      <c r="H14" s="7" t="s">
        <v>41</v>
      </c>
      <c r="I14" s="8">
        <f>SUM(I5:I13)</f>
        <v>1000</v>
      </c>
      <c r="J14" s="9"/>
      <c r="K14" s="7" t="s">
        <v>42</v>
      </c>
      <c r="L14" s="8">
        <f>SUM(L5:L13)</f>
        <v>1000</v>
      </c>
      <c r="M14" s="9"/>
    </row>
    <row r="15" spans="1:13" x14ac:dyDescent="0.25">
      <c r="A15" s="4" t="s">
        <v>22</v>
      </c>
      <c r="B15" s="5">
        <v>200</v>
      </c>
      <c r="C15" s="15"/>
      <c r="D15" s="4" t="s">
        <v>23</v>
      </c>
      <c r="E15" s="5">
        <v>10</v>
      </c>
      <c r="F15" s="15"/>
    </row>
    <row r="16" spans="1:13" ht="23.25" x14ac:dyDescent="0.35">
      <c r="A16" s="4"/>
      <c r="B16" s="5"/>
      <c r="C16" s="15"/>
      <c r="D16" s="4" t="s">
        <v>24</v>
      </c>
      <c r="E16" s="5">
        <v>43</v>
      </c>
      <c r="F16" s="15"/>
      <c r="H16" s="5" t="s">
        <v>50</v>
      </c>
      <c r="I16" s="5"/>
      <c r="K16" s="18" t="s">
        <v>62</v>
      </c>
      <c r="L16" s="21"/>
    </row>
    <row r="17" spans="1:14" ht="15.75" thickBot="1" x14ac:dyDescent="0.3">
      <c r="A17" s="7" t="s">
        <v>25</v>
      </c>
      <c r="B17" s="8">
        <f>SUM(B5:B15)</f>
        <v>2733</v>
      </c>
      <c r="C17" s="16"/>
      <c r="D17" s="7" t="s">
        <v>26</v>
      </c>
      <c r="E17" s="8">
        <f>SUM(E5:E16)</f>
        <v>2733</v>
      </c>
      <c r="F17" s="9"/>
      <c r="H17" s="5" t="s">
        <v>51</v>
      </c>
      <c r="I17" s="5"/>
      <c r="K17" s="11" t="s">
        <v>63</v>
      </c>
      <c r="L17" s="20"/>
    </row>
    <row r="18" spans="1:14" x14ac:dyDescent="0.25">
      <c r="A18" s="10"/>
      <c r="B18" s="10"/>
      <c r="C18" s="10"/>
      <c r="D18" s="10"/>
      <c r="E18" s="10"/>
      <c r="F18" s="10"/>
      <c r="H18" s="11" t="s">
        <v>49</v>
      </c>
      <c r="I18" s="11">
        <f>+I16-I17</f>
        <v>0</v>
      </c>
      <c r="K18" s="11" t="s">
        <v>64</v>
      </c>
      <c r="L18" s="20"/>
      <c r="M18" s="26"/>
      <c r="N18" s="27"/>
    </row>
    <row r="19" spans="1:14" x14ac:dyDescent="0.25">
      <c r="A19" s="13" t="s">
        <v>43</v>
      </c>
      <c r="B19" s="12"/>
      <c r="C19" s="12"/>
      <c r="D19" s="13" t="s">
        <v>46</v>
      </c>
      <c r="E19" s="13"/>
      <c r="F19" s="5"/>
      <c r="H19" s="5" t="s">
        <v>52</v>
      </c>
      <c r="I19" s="5"/>
      <c r="K19" s="11" t="s">
        <v>65</v>
      </c>
      <c r="L19" s="20"/>
      <c r="M19" s="26"/>
      <c r="N19" s="27"/>
    </row>
    <row r="20" spans="1:14" x14ac:dyDescent="0.25">
      <c r="A20" s="13" t="s">
        <v>44</v>
      </c>
      <c r="B20" s="12"/>
      <c r="C20" s="12"/>
      <c r="D20" s="13" t="s">
        <v>47</v>
      </c>
      <c r="E20" s="13"/>
      <c r="F20" s="5"/>
      <c r="H20" s="5" t="s">
        <v>53</v>
      </c>
      <c r="I20" s="5"/>
      <c r="K20" s="11" t="s">
        <v>68</v>
      </c>
      <c r="L20" s="11"/>
    </row>
    <row r="21" spans="1:14" x14ac:dyDescent="0.25">
      <c r="A21" s="13" t="s">
        <v>45</v>
      </c>
      <c r="B21" s="12"/>
      <c r="C21" s="12"/>
      <c r="D21" s="13" t="s">
        <v>48</v>
      </c>
      <c r="E21" s="13"/>
      <c r="F21" s="5"/>
      <c r="H21" s="11" t="s">
        <v>54</v>
      </c>
      <c r="I21" s="11">
        <f>+I19-I20</f>
        <v>0</v>
      </c>
      <c r="K21" s="11" t="s">
        <v>66</v>
      </c>
      <c r="L21" s="11"/>
    </row>
    <row r="22" spans="1:14" x14ac:dyDescent="0.25">
      <c r="A22" s="14" t="s">
        <v>25</v>
      </c>
      <c r="B22" s="11">
        <f>+B21+B20+B19</f>
        <v>0</v>
      </c>
      <c r="C22" s="11"/>
      <c r="D22" s="14" t="s">
        <v>26</v>
      </c>
      <c r="E22" s="11">
        <f>+E21+E20+E19</f>
        <v>0</v>
      </c>
      <c r="F22" s="5"/>
      <c r="H22" s="5" t="s">
        <v>55</v>
      </c>
      <c r="I22" s="5"/>
      <c r="K22" s="11" t="s">
        <v>67</v>
      </c>
      <c r="L22" s="11"/>
    </row>
    <row r="23" spans="1:14" x14ac:dyDescent="0.25">
      <c r="A23" s="10"/>
      <c r="B23" s="10"/>
      <c r="C23" s="10"/>
      <c r="D23" s="10"/>
      <c r="E23" s="10"/>
      <c r="F23" s="10"/>
      <c r="H23" s="5" t="s">
        <v>56</v>
      </c>
      <c r="I23" s="5"/>
      <c r="K23" s="11" t="s">
        <v>69</v>
      </c>
      <c r="L23" s="11"/>
    </row>
    <row r="24" spans="1:14" x14ac:dyDescent="0.25">
      <c r="H24" s="11" t="s">
        <v>57</v>
      </c>
      <c r="I24" s="11">
        <f>+I22-I23</f>
        <v>0</v>
      </c>
      <c r="K24" s="11" t="s">
        <v>70</v>
      </c>
      <c r="L24" s="11"/>
    </row>
    <row r="25" spans="1:14" x14ac:dyDescent="0.25">
      <c r="H25" s="5" t="s">
        <v>58</v>
      </c>
      <c r="I25" s="5"/>
    </row>
    <row r="26" spans="1:14" x14ac:dyDescent="0.25">
      <c r="H26" s="5" t="s">
        <v>59</v>
      </c>
      <c r="I26" s="5"/>
    </row>
    <row r="27" spans="1:14" x14ac:dyDescent="0.25">
      <c r="H27" s="11" t="s">
        <v>60</v>
      </c>
      <c r="I27" s="11">
        <f>+I25-I26</f>
        <v>0</v>
      </c>
    </row>
    <row r="28" spans="1:14" x14ac:dyDescent="0.25">
      <c r="H28" s="12" t="s">
        <v>61</v>
      </c>
      <c r="I28" s="11">
        <f>+I27+I24+I21+I18</f>
        <v>0</v>
      </c>
    </row>
    <row r="38" spans="1:6" ht="15.75" thickBot="1" x14ac:dyDescent="0.3">
      <c r="A38" t="s">
        <v>27</v>
      </c>
    </row>
    <row r="39" spans="1:6" x14ac:dyDescent="0.25">
      <c r="A39" s="1" t="s">
        <v>28</v>
      </c>
      <c r="B39" s="2"/>
      <c r="C39" s="3"/>
      <c r="D39" s="1" t="s">
        <v>29</v>
      </c>
      <c r="E39" s="2"/>
      <c r="F39" s="3"/>
    </row>
    <row r="40" spans="1:6" x14ac:dyDescent="0.25">
      <c r="A40" s="4" t="s">
        <v>30</v>
      </c>
      <c r="B40" s="5">
        <v>50</v>
      </c>
      <c r="C40" s="6"/>
      <c r="D40" s="4" t="s">
        <v>31</v>
      </c>
      <c r="E40" s="5">
        <v>0</v>
      </c>
      <c r="F40" s="6"/>
    </row>
    <row r="41" spans="1:6" x14ac:dyDescent="0.25">
      <c r="A41" s="4" t="s">
        <v>32</v>
      </c>
      <c r="B41" s="5">
        <v>945</v>
      </c>
      <c r="C41" s="6"/>
      <c r="D41" s="4" t="s">
        <v>33</v>
      </c>
      <c r="E41" s="5">
        <v>280</v>
      </c>
      <c r="F41" s="6"/>
    </row>
    <row r="42" spans="1:6" x14ac:dyDescent="0.25">
      <c r="A42" s="4" t="s">
        <v>34</v>
      </c>
      <c r="B42" s="5">
        <v>5</v>
      </c>
      <c r="C42" s="6"/>
      <c r="D42" s="4" t="s">
        <v>35</v>
      </c>
      <c r="E42" s="5">
        <v>285</v>
      </c>
      <c r="F42" s="6"/>
    </row>
    <row r="43" spans="1:6" x14ac:dyDescent="0.25">
      <c r="A43" s="4"/>
      <c r="B43" s="5"/>
      <c r="C43" s="6"/>
      <c r="D43" s="4" t="s">
        <v>36</v>
      </c>
      <c r="E43" s="5">
        <v>160</v>
      </c>
      <c r="F43" s="6"/>
    </row>
    <row r="44" spans="1:6" x14ac:dyDescent="0.25">
      <c r="A44" s="4"/>
      <c r="B44" s="5"/>
      <c r="C44" s="6"/>
      <c r="D44" s="4" t="s">
        <v>37</v>
      </c>
      <c r="E44" s="5">
        <v>100</v>
      </c>
      <c r="F44" s="6"/>
    </row>
    <row r="45" spans="1:6" x14ac:dyDescent="0.25">
      <c r="A45" s="4"/>
      <c r="B45" s="5"/>
      <c r="C45" s="6"/>
      <c r="D45" s="4" t="s">
        <v>38</v>
      </c>
      <c r="E45" s="5">
        <v>95</v>
      </c>
      <c r="F45" s="6"/>
    </row>
    <row r="46" spans="1:6" x14ac:dyDescent="0.25">
      <c r="A46" s="4"/>
      <c r="B46" s="5"/>
      <c r="C46" s="6"/>
      <c r="D46" s="4" t="s">
        <v>39</v>
      </c>
      <c r="E46" s="5">
        <v>5</v>
      </c>
      <c r="F46" s="6"/>
    </row>
    <row r="47" spans="1:6" x14ac:dyDescent="0.25">
      <c r="A47" s="4"/>
      <c r="B47" s="5"/>
      <c r="C47" s="6"/>
      <c r="D47" s="4" t="s">
        <v>40</v>
      </c>
      <c r="E47" s="5">
        <v>32</v>
      </c>
      <c r="F47" s="6"/>
    </row>
    <row r="48" spans="1:6" x14ac:dyDescent="0.25">
      <c r="A48" s="4"/>
      <c r="B48" s="5"/>
      <c r="C48" s="6"/>
      <c r="D48" s="4" t="s">
        <v>24</v>
      </c>
      <c r="E48" s="5">
        <v>43</v>
      </c>
      <c r="F48" s="6"/>
    </row>
    <row r="49" spans="1:6" ht="15.75" thickBot="1" x14ac:dyDescent="0.3">
      <c r="A49" s="7" t="s">
        <v>41</v>
      </c>
      <c r="B49" s="8">
        <f>SUM(B40:B48)</f>
        <v>1000</v>
      </c>
      <c r="C49" s="9"/>
      <c r="D49" s="7" t="s">
        <v>42</v>
      </c>
      <c r="E49" s="8">
        <f>SUM(E40:E48)</f>
        <v>1000</v>
      </c>
      <c r="F49" s="9"/>
    </row>
  </sheetData>
  <mergeCells count="3">
    <mergeCell ref="A1:D1"/>
    <mergeCell ref="M18:M19"/>
    <mergeCell ref="N18:N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110" zoomScaleNormal="110" workbookViewId="0">
      <selection sqref="A1:XFD1048576"/>
    </sheetView>
  </sheetViews>
  <sheetFormatPr defaultRowHeight="15" x14ac:dyDescent="0.25"/>
  <cols>
    <col min="1" max="1" width="24.7109375" customWidth="1"/>
    <col min="2" max="2" width="7.42578125" customWidth="1"/>
    <col min="3" max="3" width="7.7109375" customWidth="1"/>
    <col min="4" max="4" width="24.85546875" customWidth="1"/>
    <col min="5" max="5" width="8.5703125" customWidth="1"/>
    <col min="6" max="6" width="5.28515625" customWidth="1"/>
    <col min="8" max="8" width="20.7109375" customWidth="1"/>
    <col min="11" max="11" width="22.42578125" customWidth="1"/>
    <col min="12" max="12" width="9.7109375" bestFit="1" customWidth="1"/>
  </cols>
  <sheetData>
    <row r="1" spans="1:13" ht="31.5" x14ac:dyDescent="0.5">
      <c r="A1" s="25" t="s">
        <v>85</v>
      </c>
      <c r="B1" s="25"/>
      <c r="C1" s="25"/>
      <c r="D1" s="25"/>
    </row>
    <row r="2" spans="1:13" ht="12.75" customHeight="1" x14ac:dyDescent="0.5">
      <c r="A2" s="24"/>
      <c r="B2" s="24"/>
      <c r="C2" s="24"/>
      <c r="D2" s="24"/>
    </row>
    <row r="3" spans="1:13" ht="15.75" thickBot="1" x14ac:dyDescent="0.3">
      <c r="A3" t="s">
        <v>0</v>
      </c>
      <c r="H3" t="s">
        <v>27</v>
      </c>
    </row>
    <row r="4" spans="1:13" x14ac:dyDescent="0.25">
      <c r="A4" s="1" t="s">
        <v>1</v>
      </c>
      <c r="B4" s="2"/>
      <c r="C4" s="3"/>
      <c r="D4" s="1" t="s">
        <v>2</v>
      </c>
      <c r="E4" s="2"/>
      <c r="F4" s="3"/>
      <c r="H4" s="1" t="s">
        <v>28</v>
      </c>
      <c r="I4" s="2"/>
      <c r="J4" s="3"/>
      <c r="K4" s="1" t="s">
        <v>29</v>
      </c>
      <c r="L4" s="2"/>
      <c r="M4" s="3"/>
    </row>
    <row r="5" spans="1:13" x14ac:dyDescent="0.25">
      <c r="A5" s="4" t="s">
        <v>3</v>
      </c>
      <c r="B5" s="5">
        <v>50</v>
      </c>
      <c r="C5" s="15" t="s">
        <v>71</v>
      </c>
      <c r="D5" s="4" t="s">
        <v>4</v>
      </c>
      <c r="E5" s="5">
        <v>100</v>
      </c>
      <c r="F5" s="15" t="s">
        <v>75</v>
      </c>
      <c r="H5" s="4" t="s">
        <v>30</v>
      </c>
      <c r="I5" s="5">
        <v>50</v>
      </c>
      <c r="J5" s="15" t="s">
        <v>80</v>
      </c>
      <c r="K5" s="4" t="s">
        <v>31</v>
      </c>
      <c r="L5" s="5">
        <v>0</v>
      </c>
      <c r="M5" s="15" t="s">
        <v>81</v>
      </c>
    </row>
    <row r="6" spans="1:13" x14ac:dyDescent="0.25">
      <c r="A6" s="4" t="s">
        <v>5</v>
      </c>
      <c r="B6" s="5">
        <v>10</v>
      </c>
      <c r="C6" s="15" t="s">
        <v>72</v>
      </c>
      <c r="D6" s="4" t="s">
        <v>6</v>
      </c>
      <c r="E6" s="5">
        <v>760</v>
      </c>
      <c r="F6" s="15" t="s">
        <v>75</v>
      </c>
      <c r="H6" s="4" t="s">
        <v>32</v>
      </c>
      <c r="I6" s="5">
        <v>945</v>
      </c>
      <c r="J6" s="15" t="s">
        <v>80</v>
      </c>
      <c r="K6" s="4" t="s">
        <v>33</v>
      </c>
      <c r="L6" s="5">
        <v>280</v>
      </c>
      <c r="M6" s="15" t="s">
        <v>80</v>
      </c>
    </row>
    <row r="7" spans="1:13" x14ac:dyDescent="0.25">
      <c r="A7" s="4" t="s">
        <v>7</v>
      </c>
      <c r="B7" s="5">
        <v>260</v>
      </c>
      <c r="C7" s="15" t="s">
        <v>72</v>
      </c>
      <c r="D7" s="4" t="s">
        <v>8</v>
      </c>
      <c r="E7" s="5">
        <v>100</v>
      </c>
      <c r="F7" s="15" t="s">
        <v>76</v>
      </c>
      <c r="H7" s="4" t="s">
        <v>34</v>
      </c>
      <c r="I7" s="5">
        <v>5</v>
      </c>
      <c r="J7" s="15" t="s">
        <v>81</v>
      </c>
      <c r="K7" s="4" t="s">
        <v>35</v>
      </c>
      <c r="L7" s="5">
        <v>285</v>
      </c>
      <c r="M7" s="15" t="s">
        <v>80</v>
      </c>
    </row>
    <row r="8" spans="1:13" x14ac:dyDescent="0.25">
      <c r="A8" s="4" t="s">
        <v>9</v>
      </c>
      <c r="B8" s="5">
        <v>10</v>
      </c>
      <c r="C8" s="15" t="s">
        <v>72</v>
      </c>
      <c r="D8" s="4" t="s">
        <v>10</v>
      </c>
      <c r="E8" s="5">
        <v>300</v>
      </c>
      <c r="F8" s="15" t="s">
        <v>75</v>
      </c>
      <c r="H8" s="4"/>
      <c r="I8" s="5"/>
      <c r="J8" s="6"/>
      <c r="K8" s="4" t="s">
        <v>36</v>
      </c>
      <c r="L8" s="5">
        <v>160</v>
      </c>
      <c r="M8" s="15" t="s">
        <v>82</v>
      </c>
    </row>
    <row r="9" spans="1:13" x14ac:dyDescent="0.25">
      <c r="A9" s="4" t="s">
        <v>11</v>
      </c>
      <c r="B9" s="5">
        <v>1393</v>
      </c>
      <c r="C9" s="15" t="s">
        <v>73</v>
      </c>
      <c r="D9" s="4" t="s">
        <v>12</v>
      </c>
      <c r="E9" s="5">
        <v>100</v>
      </c>
      <c r="F9" s="15" t="s">
        <v>77</v>
      </c>
      <c r="H9" s="4"/>
      <c r="I9" s="5"/>
      <c r="J9" s="6"/>
      <c r="K9" s="4" t="s">
        <v>37</v>
      </c>
      <c r="L9" s="5">
        <v>100</v>
      </c>
      <c r="M9" s="15" t="s">
        <v>80</v>
      </c>
    </row>
    <row r="10" spans="1:13" x14ac:dyDescent="0.25">
      <c r="A10" s="4" t="s">
        <v>13</v>
      </c>
      <c r="B10" s="5">
        <v>500</v>
      </c>
      <c r="C10" s="15" t="s">
        <v>73</v>
      </c>
      <c r="D10" s="4" t="s">
        <v>14</v>
      </c>
      <c r="E10" s="5">
        <v>10</v>
      </c>
      <c r="F10" s="15" t="s">
        <v>78</v>
      </c>
      <c r="H10" s="4"/>
      <c r="I10" s="5"/>
      <c r="J10" s="6"/>
      <c r="K10" s="4" t="s">
        <v>38</v>
      </c>
      <c r="L10" s="5">
        <v>95</v>
      </c>
      <c r="M10" s="15" t="s">
        <v>80</v>
      </c>
    </row>
    <row r="11" spans="1:13" x14ac:dyDescent="0.25">
      <c r="A11" s="4" t="s">
        <v>15</v>
      </c>
      <c r="B11" s="5">
        <v>200</v>
      </c>
      <c r="C11" s="15" t="s">
        <v>73</v>
      </c>
      <c r="D11" s="4" t="s">
        <v>16</v>
      </c>
      <c r="E11" s="5">
        <v>1000</v>
      </c>
      <c r="F11" s="15" t="s">
        <v>79</v>
      </c>
      <c r="H11" s="4"/>
      <c r="I11" s="5"/>
      <c r="J11" s="6"/>
      <c r="K11" s="4" t="s">
        <v>39</v>
      </c>
      <c r="L11" s="5">
        <v>5</v>
      </c>
      <c r="M11" s="15" t="s">
        <v>75</v>
      </c>
    </row>
    <row r="12" spans="1:13" x14ac:dyDescent="0.25">
      <c r="A12" s="4" t="s">
        <v>17</v>
      </c>
      <c r="B12" s="5">
        <v>20</v>
      </c>
      <c r="C12" s="15" t="s">
        <v>73</v>
      </c>
      <c r="D12" s="4" t="s">
        <v>18</v>
      </c>
      <c r="E12" s="5">
        <v>200</v>
      </c>
      <c r="F12" s="15" t="s">
        <v>78</v>
      </c>
      <c r="H12" s="4"/>
      <c r="I12" s="5"/>
      <c r="J12" s="6"/>
      <c r="K12" s="4" t="s">
        <v>40</v>
      </c>
      <c r="L12" s="5">
        <v>32</v>
      </c>
      <c r="M12" s="15" t="s">
        <v>80</v>
      </c>
    </row>
    <row r="13" spans="1:13" x14ac:dyDescent="0.25">
      <c r="A13" s="4" t="s">
        <v>19</v>
      </c>
      <c r="B13" s="5">
        <v>70</v>
      </c>
      <c r="C13" s="15" t="s">
        <v>73</v>
      </c>
      <c r="D13" s="4" t="s">
        <v>20</v>
      </c>
      <c r="E13" s="5">
        <v>100</v>
      </c>
      <c r="F13" s="15" t="s">
        <v>78</v>
      </c>
      <c r="H13" s="4"/>
      <c r="I13" s="5"/>
      <c r="J13" s="6"/>
      <c r="K13" s="4" t="s">
        <v>24</v>
      </c>
      <c r="L13" s="5">
        <v>43</v>
      </c>
      <c r="M13" s="17" t="s">
        <v>83</v>
      </c>
    </row>
    <row r="14" spans="1:13" ht="15.75" thickBot="1" x14ac:dyDescent="0.3">
      <c r="A14" s="4" t="s">
        <v>74</v>
      </c>
      <c r="B14" s="5">
        <v>20</v>
      </c>
      <c r="C14" s="15" t="s">
        <v>72</v>
      </c>
      <c r="D14" s="4" t="s">
        <v>21</v>
      </c>
      <c r="E14" s="5">
        <v>10</v>
      </c>
      <c r="F14" s="15" t="s">
        <v>78</v>
      </c>
      <c r="H14" s="7" t="s">
        <v>41</v>
      </c>
      <c r="I14" s="8">
        <f>SUM(I5:I13)</f>
        <v>1000</v>
      </c>
      <c r="J14" s="9"/>
      <c r="K14" s="7" t="s">
        <v>42</v>
      </c>
      <c r="L14" s="8">
        <f>SUM(L5:L13)</f>
        <v>1000</v>
      </c>
      <c r="M14" s="9"/>
    </row>
    <row r="15" spans="1:13" x14ac:dyDescent="0.25">
      <c r="A15" s="4" t="s">
        <v>22</v>
      </c>
      <c r="B15" s="5">
        <v>200</v>
      </c>
      <c r="C15" s="15" t="s">
        <v>72</v>
      </c>
      <c r="D15" s="4" t="s">
        <v>23</v>
      </c>
      <c r="E15" s="5">
        <v>10</v>
      </c>
      <c r="F15" s="15" t="s">
        <v>78</v>
      </c>
    </row>
    <row r="16" spans="1:13" ht="23.25" x14ac:dyDescent="0.35">
      <c r="A16" s="4"/>
      <c r="B16" s="5"/>
      <c r="C16" s="15"/>
      <c r="D16" s="4" t="s">
        <v>24</v>
      </c>
      <c r="E16" s="5">
        <v>43</v>
      </c>
      <c r="F16" s="15" t="s">
        <v>79</v>
      </c>
      <c r="H16" s="5" t="s">
        <v>50</v>
      </c>
      <c r="I16" s="5">
        <f>+I5+I6</f>
        <v>995</v>
      </c>
      <c r="K16" s="18" t="s">
        <v>62</v>
      </c>
      <c r="L16" s="21">
        <f>+I28/E21%</f>
        <v>4.1227229146692235</v>
      </c>
    </row>
    <row r="17" spans="1:14" ht="15.75" thickBot="1" x14ac:dyDescent="0.3">
      <c r="A17" s="7" t="s">
        <v>25</v>
      </c>
      <c r="B17" s="8">
        <f>SUM(B5:B15)</f>
        <v>2733</v>
      </c>
      <c r="C17" s="16"/>
      <c r="D17" s="7" t="s">
        <v>26</v>
      </c>
      <c r="E17" s="8">
        <f>SUM(E5:E16)</f>
        <v>2733</v>
      </c>
      <c r="F17" s="9"/>
      <c r="H17" s="5" t="s">
        <v>51</v>
      </c>
      <c r="I17" s="5">
        <f>+L6+L7+L9+L10+L12</f>
        <v>792</v>
      </c>
      <c r="K17" s="11" t="s">
        <v>63</v>
      </c>
      <c r="L17" s="20">
        <f>+I18/E22%</f>
        <v>8.4477736163129418</v>
      </c>
    </row>
    <row r="18" spans="1:14" x14ac:dyDescent="0.25">
      <c r="A18" s="10"/>
      <c r="B18" s="10"/>
      <c r="C18" s="10"/>
      <c r="D18" s="10"/>
      <c r="E18" s="10"/>
      <c r="F18" s="10"/>
      <c r="H18" s="11" t="s">
        <v>49</v>
      </c>
      <c r="I18" s="11">
        <f>+I16-I17</f>
        <v>203</v>
      </c>
      <c r="K18" s="11" t="s">
        <v>64</v>
      </c>
      <c r="L18" s="20">
        <f>+E22/E21</f>
        <v>2.3039309683604987</v>
      </c>
      <c r="M18" s="22">
        <f>+L18*L19</f>
        <v>0.48802478640148494</v>
      </c>
      <c r="N18" s="23" t="s">
        <v>84</v>
      </c>
    </row>
    <row r="19" spans="1:14" x14ac:dyDescent="0.25">
      <c r="A19" s="13" t="s">
        <v>43</v>
      </c>
      <c r="B19" s="12">
        <f>+B6+B7+B8+B15+B14-E10</f>
        <v>490</v>
      </c>
      <c r="C19" s="12"/>
      <c r="D19" s="13" t="s">
        <v>46</v>
      </c>
      <c r="E19" s="12">
        <f>+E5+E6+E8+20</f>
        <v>1180</v>
      </c>
      <c r="F19" s="5"/>
      <c r="H19" s="5" t="s">
        <v>52</v>
      </c>
      <c r="I19" s="5">
        <f>+I8</f>
        <v>0</v>
      </c>
      <c r="K19" s="11" t="s">
        <v>65</v>
      </c>
      <c r="L19" s="20">
        <f>+I28/I18</f>
        <v>0.21182266009852216</v>
      </c>
      <c r="M19" s="22"/>
      <c r="N19" s="23"/>
    </row>
    <row r="20" spans="1:14" x14ac:dyDescent="0.25">
      <c r="A20" s="13" t="s">
        <v>44</v>
      </c>
      <c r="B20" s="12">
        <f>+B5</f>
        <v>50</v>
      </c>
      <c r="C20" s="12"/>
      <c r="D20" s="13" t="s">
        <v>47</v>
      </c>
      <c r="E20" s="12">
        <f>+E7+E9-20</f>
        <v>180</v>
      </c>
      <c r="F20" s="5"/>
      <c r="H20" s="5" t="s">
        <v>53</v>
      </c>
      <c r="I20" s="5">
        <f>+L8</f>
        <v>160</v>
      </c>
      <c r="K20" s="11" t="s">
        <v>68</v>
      </c>
      <c r="L20" s="11">
        <f>+B19/E19</f>
        <v>0.4152542372881356</v>
      </c>
    </row>
    <row r="21" spans="1:14" x14ac:dyDescent="0.25">
      <c r="A21" s="13" t="s">
        <v>45</v>
      </c>
      <c r="B21" s="12">
        <f>+B13+B12+B11+B10+B9-E12-E13-E14-E15</f>
        <v>1863</v>
      </c>
      <c r="C21" s="12"/>
      <c r="D21" s="13" t="s">
        <v>48</v>
      </c>
      <c r="E21" s="19">
        <f>+E16+E11</f>
        <v>1043</v>
      </c>
      <c r="F21" s="5"/>
      <c r="H21" s="11" t="s">
        <v>54</v>
      </c>
      <c r="I21" s="11">
        <f>+I19-I20</f>
        <v>-160</v>
      </c>
      <c r="K21" s="11" t="s">
        <v>66</v>
      </c>
      <c r="L21" s="11">
        <f>+(B19+B20)/E19</f>
        <v>0.4576271186440678</v>
      </c>
    </row>
    <row r="22" spans="1:14" x14ac:dyDescent="0.25">
      <c r="A22" s="14" t="s">
        <v>25</v>
      </c>
      <c r="B22" s="11">
        <f>+B21+B20+B19</f>
        <v>2403</v>
      </c>
      <c r="C22" s="11"/>
      <c r="D22" s="14" t="s">
        <v>26</v>
      </c>
      <c r="E22" s="11">
        <f>+E21+E20+E19</f>
        <v>2403</v>
      </c>
      <c r="F22" s="5"/>
      <c r="H22" s="5" t="s">
        <v>55</v>
      </c>
      <c r="I22" s="5">
        <f>+I7</f>
        <v>5</v>
      </c>
      <c r="K22" s="11" t="s">
        <v>67</v>
      </c>
      <c r="L22" s="11">
        <f>+(B19+B20)/(E19+E20)</f>
        <v>0.39705882352941174</v>
      </c>
    </row>
    <row r="23" spans="1:14" x14ac:dyDescent="0.25">
      <c r="A23" s="10"/>
      <c r="B23" s="10"/>
      <c r="C23" s="10"/>
      <c r="D23" s="10"/>
      <c r="E23" s="10"/>
      <c r="F23" s="10"/>
      <c r="H23" s="5" t="s">
        <v>56</v>
      </c>
      <c r="I23" s="5">
        <f>+L5</f>
        <v>0</v>
      </c>
      <c r="K23" s="11" t="s">
        <v>69</v>
      </c>
      <c r="L23" s="11">
        <f>+E21/B21</f>
        <v>0.55984970477724105</v>
      </c>
    </row>
    <row r="24" spans="1:14" x14ac:dyDescent="0.25">
      <c r="H24" s="11" t="s">
        <v>57</v>
      </c>
      <c r="I24" s="11">
        <f>+I22-I23</f>
        <v>5</v>
      </c>
      <c r="K24" s="11" t="s">
        <v>70</v>
      </c>
      <c r="L24" s="11">
        <f>+B21/(E5+E9)</f>
        <v>9.3149999999999995</v>
      </c>
    </row>
    <row r="25" spans="1:14" x14ac:dyDescent="0.25">
      <c r="H25" s="5" t="s">
        <v>58</v>
      </c>
      <c r="I25" s="5">
        <f>+I8</f>
        <v>0</v>
      </c>
    </row>
    <row r="26" spans="1:14" x14ac:dyDescent="0.25">
      <c r="H26" s="5" t="s">
        <v>59</v>
      </c>
      <c r="I26" s="5">
        <f>+L11</f>
        <v>5</v>
      </c>
    </row>
    <row r="27" spans="1:14" x14ac:dyDescent="0.25">
      <c r="H27" s="11" t="s">
        <v>60</v>
      </c>
      <c r="I27" s="11">
        <f>+I25-I26</f>
        <v>-5</v>
      </c>
    </row>
    <row r="28" spans="1:14" x14ac:dyDescent="0.25">
      <c r="H28" s="12" t="s">
        <v>61</v>
      </c>
      <c r="I28" s="11">
        <f>+I27+I24+I21+I18</f>
        <v>43</v>
      </c>
    </row>
    <row r="38" spans="1:6" ht="15.75" thickBot="1" x14ac:dyDescent="0.3">
      <c r="A38" t="s">
        <v>27</v>
      </c>
    </row>
    <row r="39" spans="1:6" x14ac:dyDescent="0.25">
      <c r="A39" s="1" t="s">
        <v>28</v>
      </c>
      <c r="B39" s="2"/>
      <c r="C39" s="3"/>
      <c r="D39" s="1" t="s">
        <v>29</v>
      </c>
      <c r="E39" s="2"/>
      <c r="F39" s="3"/>
    </row>
    <row r="40" spans="1:6" x14ac:dyDescent="0.25">
      <c r="A40" s="4" t="s">
        <v>30</v>
      </c>
      <c r="B40" s="5">
        <v>50</v>
      </c>
      <c r="C40" s="6"/>
      <c r="D40" s="4" t="s">
        <v>31</v>
      </c>
      <c r="E40" s="5">
        <v>0</v>
      </c>
      <c r="F40" s="6"/>
    </row>
    <row r="41" spans="1:6" x14ac:dyDescent="0.25">
      <c r="A41" s="4" t="s">
        <v>32</v>
      </c>
      <c r="B41" s="5">
        <v>945</v>
      </c>
      <c r="C41" s="6"/>
      <c r="D41" s="4" t="s">
        <v>33</v>
      </c>
      <c r="E41" s="5">
        <v>280</v>
      </c>
      <c r="F41" s="6"/>
    </row>
    <row r="42" spans="1:6" x14ac:dyDescent="0.25">
      <c r="A42" s="4" t="s">
        <v>34</v>
      </c>
      <c r="B42" s="5">
        <v>5</v>
      </c>
      <c r="C42" s="6"/>
      <c r="D42" s="4" t="s">
        <v>35</v>
      </c>
      <c r="E42" s="5">
        <v>285</v>
      </c>
      <c r="F42" s="6"/>
    </row>
    <row r="43" spans="1:6" x14ac:dyDescent="0.25">
      <c r="A43" s="4"/>
      <c r="B43" s="5"/>
      <c r="C43" s="6"/>
      <c r="D43" s="4" t="s">
        <v>36</v>
      </c>
      <c r="E43" s="5">
        <v>160</v>
      </c>
      <c r="F43" s="6"/>
    </row>
    <row r="44" spans="1:6" x14ac:dyDescent="0.25">
      <c r="A44" s="4"/>
      <c r="B44" s="5"/>
      <c r="C44" s="6"/>
      <c r="D44" s="4" t="s">
        <v>37</v>
      </c>
      <c r="E44" s="5">
        <v>100</v>
      </c>
      <c r="F44" s="6"/>
    </row>
    <row r="45" spans="1:6" x14ac:dyDescent="0.25">
      <c r="A45" s="4"/>
      <c r="B45" s="5"/>
      <c r="C45" s="6"/>
      <c r="D45" s="4" t="s">
        <v>38</v>
      </c>
      <c r="E45" s="5">
        <v>95</v>
      </c>
      <c r="F45" s="6"/>
    </row>
    <row r="46" spans="1:6" x14ac:dyDescent="0.25">
      <c r="A46" s="4"/>
      <c r="B46" s="5"/>
      <c r="C46" s="6"/>
      <c r="D46" s="4" t="s">
        <v>39</v>
      </c>
      <c r="E46" s="5">
        <v>5</v>
      </c>
      <c r="F46" s="6"/>
    </row>
    <row r="47" spans="1:6" x14ac:dyDescent="0.25">
      <c r="A47" s="4"/>
      <c r="B47" s="5"/>
      <c r="C47" s="6"/>
      <c r="D47" s="4" t="s">
        <v>40</v>
      </c>
      <c r="E47" s="5">
        <v>32</v>
      </c>
      <c r="F47" s="6"/>
    </row>
    <row r="48" spans="1:6" x14ac:dyDescent="0.25">
      <c r="A48" s="4"/>
      <c r="B48" s="5"/>
      <c r="C48" s="6"/>
      <c r="D48" s="4" t="s">
        <v>24</v>
      </c>
      <c r="E48" s="5">
        <v>43</v>
      </c>
      <c r="F48" s="6"/>
    </row>
    <row r="49" spans="1:6" ht="15.75" thickBot="1" x14ac:dyDescent="0.3">
      <c r="A49" s="7" t="s">
        <v>41</v>
      </c>
      <c r="B49" s="8">
        <f>SUM(B40:B48)</f>
        <v>1000</v>
      </c>
      <c r="C49" s="9"/>
      <c r="D49" s="7" t="s">
        <v>42</v>
      </c>
      <c r="E49" s="8">
        <f>SUM(E40:E48)</f>
        <v>1000</v>
      </c>
      <c r="F49" s="9"/>
    </row>
  </sheetData>
  <mergeCells count="3">
    <mergeCell ref="M18:M19"/>
    <mergeCell ref="N18:N19"/>
    <mergeCell ref="A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VUOTO</vt:lpstr>
      <vt:lpstr>SOLUZIONE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UNIFE</dc:creator>
  <cp:lastModifiedBy>UNIFE</cp:lastModifiedBy>
  <dcterms:created xsi:type="dcterms:W3CDTF">2018-10-31T15:35:11Z</dcterms:created>
  <dcterms:modified xsi:type="dcterms:W3CDTF">2019-11-13T11:51:33Z</dcterms:modified>
</cp:coreProperties>
</file>